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785" windowWidth="15195" windowHeight="3465" activeTab="0"/>
  </bookViews>
  <sheets>
    <sheet name="Госпошлина по искам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<sst xmlns="http://schemas.openxmlformats.org/spreadsheetml/2006/main" count="6" uniqueCount="6">
  <si>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РАЗМЕР ГОСПОШЛИНЫ в исковом производстве</t>
  </si>
  <si>
    <t>РАЗМЕР ГОСПОШЛИНЫ в приказном производстве</t>
  </si>
  <si>
    <t>На основе разработки судьи Волгоградского областного суда С.К.Василенко</t>
  </si>
  <si>
    <t>ЦЕНА ИСКА (в рублях)</t>
  </si>
  <si>
    <r>
      <t xml:space="preserve">Государственная пошлина
при подаче искового заявления имущественного характера или заявления о выдаче судебного приказа                               </t>
    </r>
    <r>
      <rPr>
        <b/>
        <sz val="12"/>
        <color indexed="10"/>
        <rFont val="Arial Cyr"/>
        <family val="0"/>
      </rPr>
      <t>(подп. 1 и 2  п. 1 ст. 333.19 НК РФ в ред. Федерального закона от 27.12.2009 № 374-ФЗ)</t>
    </r>
  </si>
  <si>
    <t>Наберите на клавиатуре цену иска  и нажмите Enter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</si>
</sst>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(&quot;$&quot;* #,##0_);_(&quot;$&quot;* \(#,##0\);_(&quot;$&quot;* &quot;-&quot;_);_(@_)"/>
    <numFmt numFmtId="166" formatCode="_(* #,##0_);_(* \(#,##0\);_(* &quot;-&quot;_);_(@_)"/>
    <numFmt numFmtId="167" formatCode="#,##0&quot;р.&quot;"/>
    <numFmt numFmtId="168" formatCode="#,##0.00&quot;р.&quot;"/>
    <numFmt numFmtId="169" formatCode="0.000"/>
    <numFmt numFmtId="170" formatCode="_(* #,##0.0000_);_(* \(#,##0.0000\);_(* &quot;-&quot;_);_(@_)"/>
    <numFmt numFmtId="171" formatCode="0.000%"/>
    <numFmt numFmtId="172" formatCode="#,##0.00_р_."/>
    <numFmt numFmtId="173" formatCode="###0.00_р_."/>
    <numFmt numFmtId="174" formatCode="_-* #,##0.00&quot;р.&quot;_-;\-* #,##0.00&quot;р.&quot;_-;_-* &quot;-&quot;&quot;р.&quot;_-;_-@_-"/>
    <numFmt numFmtId="175" formatCode="_-* #,##0.00_р_._-;\-* #,##0.00_р_._-;_-* &quot;-&quot;_р_._-;_-@_-"/>
    <numFmt numFmtId="176" formatCode="_-* #,##0.0000_р_._-;\-* #,##0.0000_р_._-;_-* &quot;-&quot;????_р_._-;_-@_-"/>
    <numFmt numFmtId="177" formatCode="#&quot; &quot;???/???"/>
    <numFmt numFmtId="178" formatCode="_-* #,##0.0000_р_._-;\-* #,##0.0000_р_._-;_-* &quot;-&quot;_р_._-;_-@_-"/>
    <numFmt numFmtId="179" formatCode="0.0%"/>
    <numFmt numFmtId="180" formatCode="0.0000"/>
    <numFmt numFmtId="181" formatCode="0.00000"/>
    <numFmt numFmtId="182" formatCode="[$-FC19]d\ mmmm\ yyyy\ &quot;г.&quot;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22"/>
      <name val="Courier New Cyr"/>
      <family val="3"/>
    </font>
    <font>
      <sz val="16"/>
      <name val="Arial Cyr"/>
      <family val="0"/>
    </font>
    <font>
      <sz val="12"/>
      <name val="Courier New Cyr"/>
      <family val="3"/>
    </font>
    <font>
      <b/>
      <sz val="16"/>
      <name val="Courier New Cyr"/>
      <family val="0"/>
    </font>
    <font>
      <b/>
      <sz val="12"/>
      <name val="Courier New Cyr"/>
      <family val="3"/>
    </font>
    <font>
      <b/>
      <sz val="20"/>
      <color indexed="12"/>
      <name val="Arial Cyr"/>
      <family val="0"/>
    </font>
    <font>
      <b/>
      <sz val="12"/>
      <color indexed="10"/>
      <name val="Arial Cyr"/>
      <family val="0"/>
    </font>
    <font>
      <b/>
      <sz val="16"/>
      <color indexed="17"/>
      <name val="Courier New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 quotePrefix="1">
      <alignment/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" fontId="8" fillId="3" borderId="0" xfId="0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172" fontId="9" fillId="3" borderId="2" xfId="0" applyNumberFormat="1" applyFont="1" applyFill="1" applyBorder="1" applyAlignment="1" applyProtection="1">
      <alignment horizontal="center"/>
      <protection hidden="1" locked="0"/>
    </xf>
    <xf numFmtId="0" fontId="0" fillId="0" borderId="3" xfId="0" applyBorder="1" applyAlignment="1" applyProtection="1">
      <alignment/>
      <protection hidden="1"/>
    </xf>
    <xf numFmtId="172" fontId="10" fillId="0" borderId="3" xfId="0" applyNumberFormat="1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/>
      <protection hidden="1"/>
    </xf>
    <xf numFmtId="1" fontId="8" fillId="0" borderId="3" xfId="0" applyNumberFormat="1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" fillId="3" borderId="2" xfId="0" applyNumberFormat="1" applyFont="1" applyFill="1" applyBorder="1" applyAlignment="1" applyProtection="1">
      <alignment horizontal="center" vertical="center"/>
      <protection hidden="1"/>
    </xf>
    <xf numFmtId="164" fontId="11" fillId="4" borderId="4" xfId="0" applyNumberFormat="1" applyFont="1" applyFill="1" applyBorder="1" applyAlignment="1" applyProtection="1">
      <alignment horizontal="center" vertical="center" wrapText="1"/>
      <protection hidden="1"/>
    </xf>
    <xf numFmtId="164" fontId="11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showGridLines="0" tabSelected="1" zoomScale="85" zoomScaleNormal="85" workbookViewId="0" topLeftCell="A1">
      <selection activeCell="B5" sqref="B5"/>
    </sheetView>
  </sheetViews>
  <sheetFormatPr defaultColWidth="9.00390625" defaultRowHeight="12.75"/>
  <cols>
    <col min="1" max="1" width="23.875" style="0" customWidth="1"/>
    <col min="2" max="2" width="39.75390625" style="0" customWidth="1"/>
    <col min="3" max="3" width="35.625" style="0" customWidth="1"/>
    <col min="4" max="4" width="6.125" style="0" hidden="1" customWidth="1"/>
    <col min="5" max="5" width="9.875" style="0" hidden="1" customWidth="1"/>
    <col min="6" max="7" width="6.125" style="0" hidden="1" customWidth="1"/>
    <col min="8" max="8" width="35.375" style="0" customWidth="1"/>
    <col min="9" max="9" width="13.00390625" style="0" customWidth="1"/>
    <col min="10" max="10" width="15.75390625" style="0" customWidth="1"/>
  </cols>
  <sheetData>
    <row r="1" spans="2:8" ht="12.75">
      <c r="B1" s="31" t="s">
        <v>2</v>
      </c>
      <c r="C1" s="32"/>
      <c r="D1" s="32"/>
      <c r="E1" s="32"/>
      <c r="F1" s="32"/>
      <c r="G1" s="32"/>
      <c r="H1" s="32"/>
    </row>
    <row r="2" spans="2:8" ht="69" customHeight="1">
      <c r="B2" s="30" t="s">
        <v>5</v>
      </c>
      <c r="C2" s="30"/>
      <c r="D2" s="30"/>
      <c r="E2" s="30"/>
      <c r="F2" s="30"/>
      <c r="G2" s="30"/>
      <c r="H2" s="30"/>
    </row>
    <row r="3" spans="2:10" ht="111.75" customHeight="1">
      <c r="B3" s="26" t="s">
        <v>4</v>
      </c>
      <c r="C3" s="27"/>
      <c r="D3" s="28"/>
      <c r="E3" s="28"/>
      <c r="F3" s="28"/>
      <c r="G3" s="28"/>
      <c r="H3" s="29"/>
      <c r="I3" s="2"/>
      <c r="J3" s="3"/>
    </row>
    <row r="4" spans="2:10" s="4" customFormat="1" ht="81.75" customHeight="1">
      <c r="B4" s="7" t="s">
        <v>3</v>
      </c>
      <c r="C4" s="7" t="s">
        <v>0</v>
      </c>
      <c r="D4" s="8"/>
      <c r="E4" s="9">
        <f>IF($B$5&lt;=20000,$B$5*4%,)</f>
        <v>0</v>
      </c>
      <c r="F4" s="10">
        <f>IF(E4&gt;400,E4,400)</f>
        <v>400</v>
      </c>
      <c r="G4" s="10">
        <f>IF(E4&gt;0,F4,0)</f>
        <v>0</v>
      </c>
      <c r="H4" s="7" t="s">
        <v>1</v>
      </c>
      <c r="I4" s="2"/>
      <c r="J4" s="5"/>
    </row>
    <row r="5" spans="2:10" ht="21">
      <c r="B5" s="15"/>
      <c r="C5" s="25">
        <f>IF(D5=0,"",CONCATENATE(FIXED(TRUNC(D5),0,1)," руб. ",FIXED(MOD(D5*100,100),0,1)," коп. "))</f>
      </c>
      <c r="D5" s="11">
        <f>SUM(G4:G8)</f>
        <v>0</v>
      </c>
      <c r="E5" s="12"/>
      <c r="F5" s="12"/>
      <c r="G5" s="13">
        <f>IF(AND($B$5&gt;20000,$B$5&lt;=100000),800+($B$5-20000)*3%,)</f>
        <v>0</v>
      </c>
      <c r="H5" s="14">
        <f>IF(D6=0,"",CONCATENATE(FIXED(TRUNC(D6),0,1)," руб. ",FIXED(MOD(D6*100,100),0,1)," коп. "))</f>
      </c>
      <c r="I5" s="2"/>
      <c r="J5" s="3"/>
    </row>
    <row r="6" spans="2:10" ht="22.5" customHeight="1">
      <c r="B6" s="16"/>
      <c r="C6" s="17"/>
      <c r="D6" s="16">
        <f>D5/2</f>
        <v>0</v>
      </c>
      <c r="E6" s="18"/>
      <c r="F6" s="18"/>
      <c r="G6" s="19">
        <f>IF(AND($B$5&gt;100000,$B$5&lt;=200000),3200+($B$5-100000)*2%,)</f>
        <v>0</v>
      </c>
      <c r="H6" s="20"/>
      <c r="I6" s="2"/>
      <c r="J6" s="3"/>
    </row>
    <row r="7" spans="2:10" ht="16.5">
      <c r="B7" s="6"/>
      <c r="D7" s="21"/>
      <c r="E7" s="22"/>
      <c r="F7" s="22"/>
      <c r="G7" s="23">
        <f>IF(AND($B$5&gt;200000,$B$5&lt;=1000000),5200+($B$5-200000)*1%,)</f>
        <v>0</v>
      </c>
      <c r="I7" s="2"/>
      <c r="J7" s="3"/>
    </row>
    <row r="8" spans="4:10" ht="15.75">
      <c r="D8" s="21"/>
      <c r="E8" s="23">
        <f>IF($B$5&gt;1000000,13200+($B$5-1000000)*0.5%,)</f>
        <v>0</v>
      </c>
      <c r="F8" s="24">
        <f>IF(E8&gt;60000,60000,E8)</f>
        <v>0</v>
      </c>
      <c r="G8" s="24">
        <f>IF(E8=0,0,F8)</f>
        <v>0</v>
      </c>
      <c r="I8" s="2"/>
      <c r="J8" s="2"/>
    </row>
    <row r="9" spans="4:7" ht="12.75">
      <c r="D9" s="21"/>
      <c r="E9" s="22"/>
      <c r="F9" s="22"/>
      <c r="G9" s="22"/>
    </row>
    <row r="10" spans="5:7" ht="12.75">
      <c r="E10" s="1"/>
      <c r="F10" s="1"/>
      <c r="G10" s="1"/>
    </row>
  </sheetData>
  <sheetProtection sheet="1" objects="1" scenarios="1" selectLockedCells="1"/>
  <mergeCells count="3">
    <mergeCell ref="B3:H3"/>
    <mergeCell ref="B2:H2"/>
    <mergeCell ref="B1:H1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Облсуд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КалининАВ</dc:creator>
  <cp:keywords/>
  <dc:description/>
  <cp:lastModifiedBy>Nata</cp:lastModifiedBy>
  <cp:lastPrinted>2010-01-26T14:11:41Z</cp:lastPrinted>
  <dcterms:created xsi:type="dcterms:W3CDTF">2010-01-26T12:21:44Z</dcterms:created>
  <dcterms:modified xsi:type="dcterms:W3CDTF">2013-01-04T15:17:42Z</dcterms:modified>
  <cp:category/>
  <cp:version/>
  <cp:contentType/>
  <cp:contentStatus/>
</cp:coreProperties>
</file>